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879176A7-CE85-4C62-92AC-9D6901CD03A8}" xr6:coauthVersionLast="47" xr6:coauthVersionMax="47" xr10:uidLastSave="{00000000-0000-0000-0000-000000000000}"/>
  <bookViews>
    <workbookView xWindow="-104" yWindow="-104" windowWidth="22326" windowHeight="11947" xr2:uid="{3E7D11A7-82A7-4590-90ED-3375B90C7D95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C80" i="8" s="1"/>
  <c r="D56" i="8"/>
  <c r="F51" i="8"/>
  <c r="F50" i="8"/>
  <c r="C48" i="8"/>
  <c r="F47" i="8"/>
  <c r="C47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H21" i="8"/>
  <c r="F49" i="8" s="1"/>
  <c r="H20" i="8"/>
  <c r="F48" i="8" s="1"/>
  <c r="H19" i="8"/>
  <c r="E17" i="8"/>
  <c r="H15" i="8"/>
  <c r="F46" i="8" s="1"/>
  <c r="H14" i="8"/>
  <c r="F45" i="8" s="1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C128" i="7"/>
  <c r="G119" i="7"/>
  <c r="G118" i="7"/>
  <c r="H117" i="7"/>
  <c r="H113" i="7"/>
  <c r="H106" i="7"/>
  <c r="H102" i="7"/>
  <c r="H100" i="7"/>
  <c r="H97" i="7"/>
  <c r="H95" i="7"/>
  <c r="H92" i="7"/>
  <c r="G86" i="7"/>
  <c r="H85" i="7"/>
  <c r="G79" i="7"/>
  <c r="H79" i="7" s="1"/>
  <c r="H74" i="7"/>
  <c r="H66" i="7"/>
  <c r="H62" i="7"/>
  <c r="H53" i="7"/>
  <c r="G45" i="7"/>
  <c r="G51" i="7" s="1"/>
  <c r="F45" i="7"/>
  <c r="C45" i="7"/>
  <c r="H42" i="7"/>
  <c r="H38" i="7"/>
  <c r="G38" i="7"/>
  <c r="H37" i="7"/>
  <c r="H39" i="7" s="1"/>
  <c r="G37" i="7"/>
  <c r="G39" i="7" s="1"/>
  <c r="G67" i="7" s="1"/>
  <c r="H36" i="7"/>
  <c r="H32" i="7"/>
  <c r="H133" i="7" s="1"/>
  <c r="H27" i="7"/>
  <c r="H26" i="7"/>
  <c r="H25" i="7"/>
  <c r="H20" i="7"/>
  <c r="F12" i="7"/>
  <c r="H9" i="7"/>
  <c r="H7" i="7"/>
  <c r="H6" i="7"/>
  <c r="B4" i="7"/>
  <c r="B3" i="7"/>
  <c r="H132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3" i="6"/>
  <c r="F45" i="6"/>
  <c r="C45" i="6"/>
  <c r="G45" i="6" s="1"/>
  <c r="H42" i="6"/>
  <c r="G38" i="6"/>
  <c r="H38" i="6" s="1"/>
  <c r="H37" i="6"/>
  <c r="H39" i="6" s="1"/>
  <c r="H67" i="6" s="1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G120" i="5"/>
  <c r="G119" i="5"/>
  <c r="H118" i="5"/>
  <c r="H114" i="5"/>
  <c r="H107" i="5"/>
  <c r="H103" i="5"/>
  <c r="H101" i="5"/>
  <c r="H98" i="5"/>
  <c r="H96" i="5"/>
  <c r="G88" i="5"/>
  <c r="G87" i="5"/>
  <c r="H86" i="5"/>
  <c r="G80" i="5"/>
  <c r="H75" i="5"/>
  <c r="H67" i="5"/>
  <c r="H63" i="5"/>
  <c r="H53" i="5"/>
  <c r="F45" i="5"/>
  <c r="C45" i="5"/>
  <c r="G45" i="5" s="1"/>
  <c r="H42" i="5"/>
  <c r="G39" i="5"/>
  <c r="G68" i="5" s="1"/>
  <c r="G38" i="5"/>
  <c r="G37" i="5"/>
  <c r="H36" i="5"/>
  <c r="H28" i="5"/>
  <c r="H32" i="5" s="1"/>
  <c r="H26" i="5"/>
  <c r="H25" i="5"/>
  <c r="H20" i="5"/>
  <c r="F12" i="5"/>
  <c r="H9" i="5"/>
  <c r="H7" i="5"/>
  <c r="B3" i="5"/>
  <c r="H134" i="4"/>
  <c r="E123" i="4"/>
  <c r="G120" i="4"/>
  <c r="G119" i="4"/>
  <c r="H118" i="4"/>
  <c r="H114" i="4"/>
  <c r="H107" i="4"/>
  <c r="H103" i="4"/>
  <c r="H101" i="4"/>
  <c r="H98" i="4"/>
  <c r="H96" i="4"/>
  <c r="H86" i="4"/>
  <c r="G80" i="4"/>
  <c r="H75" i="4"/>
  <c r="H67" i="4"/>
  <c r="H60" i="4"/>
  <c r="H57" i="4"/>
  <c r="H53" i="4"/>
  <c r="F45" i="4"/>
  <c r="C45" i="4"/>
  <c r="G45" i="4" s="1"/>
  <c r="H42" i="4"/>
  <c r="G39" i="4"/>
  <c r="G68" i="4" s="1"/>
  <c r="G38" i="4"/>
  <c r="H38" i="4" s="1"/>
  <c r="G37" i="4"/>
  <c r="H36" i="4"/>
  <c r="H25" i="4"/>
  <c r="H20" i="4"/>
  <c r="F12" i="4"/>
  <c r="H9" i="4"/>
  <c r="H7" i="4"/>
  <c r="C129" i="4" s="1"/>
  <c r="B3" i="4"/>
  <c r="H134" i="3"/>
  <c r="E129" i="3"/>
  <c r="F129" i="3" s="1"/>
  <c r="E124" i="3"/>
  <c r="G120" i="3"/>
  <c r="G119" i="3"/>
  <c r="H118" i="3"/>
  <c r="H114" i="3"/>
  <c r="H107" i="3"/>
  <c r="I103" i="3"/>
  <c r="H103" i="3"/>
  <c r="H101" i="3"/>
  <c r="I98" i="3"/>
  <c r="H98" i="3"/>
  <c r="H96" i="3"/>
  <c r="H86" i="3"/>
  <c r="I80" i="3"/>
  <c r="H80" i="3"/>
  <c r="G80" i="3"/>
  <c r="H75" i="3"/>
  <c r="H67" i="3"/>
  <c r="H61" i="3"/>
  <c r="H56" i="3"/>
  <c r="H53" i="3"/>
  <c r="F45" i="3"/>
  <c r="C45" i="3"/>
  <c r="G45" i="3" s="1"/>
  <c r="H42" i="3"/>
  <c r="G38" i="3"/>
  <c r="I38" i="3" s="1"/>
  <c r="H37" i="3"/>
  <c r="G37" i="3"/>
  <c r="G39" i="3" s="1"/>
  <c r="G68" i="3" s="1"/>
  <c r="H36" i="3"/>
  <c r="I32" i="3"/>
  <c r="H32" i="3"/>
  <c r="H135" i="3" s="1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6" s="1"/>
  <c r="D80" i="1"/>
  <c r="E123" i="3" s="1"/>
  <c r="F123" i="3" s="1"/>
  <c r="D78" i="1"/>
  <c r="G72" i="1"/>
  <c r="G92" i="5" s="1"/>
  <c r="G71" i="1"/>
  <c r="G90" i="7" s="1"/>
  <c r="H90" i="7" s="1"/>
  <c r="G70" i="1"/>
  <c r="G89" i="7" s="1"/>
  <c r="G69" i="1"/>
  <c r="G89" i="4" s="1"/>
  <c r="G68" i="1"/>
  <c r="G87" i="6" s="1"/>
  <c r="G67" i="1"/>
  <c r="G86" i="6" s="1"/>
  <c r="E61" i="1"/>
  <c r="G77" i="6" s="1"/>
  <c r="E59" i="1"/>
  <c r="G76" i="3" s="1"/>
  <c r="H54" i="1"/>
  <c r="H53" i="1"/>
  <c r="H52" i="1"/>
  <c r="H51" i="1"/>
  <c r="H50" i="1"/>
  <c r="H49" i="1"/>
  <c r="H48" i="1"/>
  <c r="H47" i="1"/>
  <c r="H55" i="1" s="1"/>
  <c r="F43" i="1"/>
  <c r="D43" i="1"/>
  <c r="E43" i="1" s="1"/>
  <c r="I42" i="1" s="1"/>
  <c r="A42" i="1"/>
  <c r="E40" i="1"/>
  <c r="D40" i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H61" i="5" s="1"/>
  <c r="I28" i="1"/>
  <c r="H61" i="6" s="1"/>
  <c r="I26" i="1"/>
  <c r="H60" i="3" s="1"/>
  <c r="D24" i="1"/>
  <c r="E24" i="1" s="1"/>
  <c r="I24" i="1" s="1"/>
  <c r="E22" i="1"/>
  <c r="I20" i="1"/>
  <c r="H57" i="7" s="1"/>
  <c r="I18" i="1"/>
  <c r="H56" i="4" s="1"/>
  <c r="I16" i="1"/>
  <c r="H55" i="4" s="1"/>
  <c r="F7" i="1"/>
  <c r="H26" i="4" s="1"/>
  <c r="H32" i="4" s="1"/>
  <c r="G51" i="5" l="1"/>
  <c r="H32" i="2"/>
  <c r="H41" i="4"/>
  <c r="H45" i="4" s="1"/>
  <c r="H135" i="4"/>
  <c r="H37" i="4"/>
  <c r="H39" i="4" s="1"/>
  <c r="H68" i="4" s="1"/>
  <c r="I22" i="1"/>
  <c r="H58" i="7"/>
  <c r="H58" i="5"/>
  <c r="I58" i="3"/>
  <c r="H58" i="3"/>
  <c r="H58" i="6"/>
  <c r="H58" i="4"/>
  <c r="H80" i="5"/>
  <c r="H38" i="5"/>
  <c r="H135" i="5"/>
  <c r="H37" i="5"/>
  <c r="H39" i="5" s="1"/>
  <c r="H68" i="5" s="1"/>
  <c r="H67" i="7"/>
  <c r="H41" i="7"/>
  <c r="H54" i="7"/>
  <c r="H54" i="6"/>
  <c r="F123" i="4"/>
  <c r="H192" i="1"/>
  <c r="G89" i="8" s="1"/>
  <c r="H80" i="4"/>
  <c r="H108" i="5"/>
  <c r="H107" i="6"/>
  <c r="I108" i="3"/>
  <c r="H108" i="3"/>
  <c r="H108" i="4"/>
  <c r="H107" i="7"/>
  <c r="G51" i="6"/>
  <c r="G68" i="7"/>
  <c r="G51" i="3"/>
  <c r="G51" i="4"/>
  <c r="D34" i="9"/>
  <c r="C34" i="9"/>
  <c r="B34" i="9"/>
  <c r="I60" i="3"/>
  <c r="G90" i="4"/>
  <c r="H62" i="5"/>
  <c r="G76" i="5"/>
  <c r="E124" i="5"/>
  <c r="G88" i="6"/>
  <c r="G93" i="6" s="1"/>
  <c r="E122" i="7"/>
  <c r="F122" i="7" s="1"/>
  <c r="H55" i="6"/>
  <c r="H133" i="6"/>
  <c r="H60" i="7"/>
  <c r="G91" i="7"/>
  <c r="H55" i="3"/>
  <c r="G89" i="3"/>
  <c r="I37" i="3"/>
  <c r="I39" i="3" s="1"/>
  <c r="I68" i="3" s="1"/>
  <c r="I55" i="3"/>
  <c r="I61" i="3"/>
  <c r="G91" i="4"/>
  <c r="E129" i="5"/>
  <c r="F129" i="5" s="1"/>
  <c r="H56" i="6"/>
  <c r="G89" i="6"/>
  <c r="H61" i="7"/>
  <c r="G75" i="7"/>
  <c r="E123" i="7"/>
  <c r="H38" i="3"/>
  <c r="H39" i="3" s="1"/>
  <c r="I56" i="3"/>
  <c r="I62" i="3"/>
  <c r="G90" i="3"/>
  <c r="H61" i="4"/>
  <c r="G92" i="4"/>
  <c r="H54" i="5"/>
  <c r="G78" i="5"/>
  <c r="G90" i="6"/>
  <c r="E128" i="7"/>
  <c r="H5" i="9"/>
  <c r="H57" i="3"/>
  <c r="H63" i="3"/>
  <c r="G78" i="3"/>
  <c r="H62" i="4"/>
  <c r="G76" i="4"/>
  <c r="E124" i="4"/>
  <c r="H55" i="5"/>
  <c r="G89" i="5"/>
  <c r="E122" i="6"/>
  <c r="F122" i="6" s="1"/>
  <c r="G87" i="7"/>
  <c r="H6" i="9"/>
  <c r="H62" i="3"/>
  <c r="I57" i="3"/>
  <c r="I63" i="3"/>
  <c r="H63" i="4"/>
  <c r="G87" i="4"/>
  <c r="H56" i="5"/>
  <c r="H60" i="6"/>
  <c r="G91" i="6"/>
  <c r="G77" i="7"/>
  <c r="H7" i="9"/>
  <c r="F40" i="1"/>
  <c r="I39" i="1" s="1"/>
  <c r="H54" i="4" s="1"/>
  <c r="G22" i="1"/>
  <c r="E80" i="1"/>
  <c r="E83" i="1" s="1"/>
  <c r="G87" i="3"/>
  <c r="G91" i="3"/>
  <c r="E129" i="4"/>
  <c r="H57" i="5"/>
  <c r="G90" i="5"/>
  <c r="G75" i="6"/>
  <c r="G88" i="7"/>
  <c r="H8" i="9"/>
  <c r="E60" i="1"/>
  <c r="G88" i="4"/>
  <c r="H41" i="6"/>
  <c r="H62" i="6"/>
  <c r="H55" i="7"/>
  <c r="G78" i="4"/>
  <c r="G91" i="5"/>
  <c r="E128" i="6"/>
  <c r="H56" i="7"/>
  <c r="H9" i="9"/>
  <c r="E62" i="1"/>
  <c r="G88" i="3"/>
  <c r="I135" i="3"/>
  <c r="H60" i="5"/>
  <c r="E123" i="5"/>
  <c r="F123" i="5" s="1"/>
  <c r="H10" i="9"/>
  <c r="G92" i="3"/>
  <c r="H68" i="3" l="1"/>
  <c r="H41" i="3"/>
  <c r="I64" i="3"/>
  <c r="I70" i="3" s="1"/>
  <c r="H46" i="7"/>
  <c r="H45" i="7"/>
  <c r="H44" i="7"/>
  <c r="H50" i="7"/>
  <c r="H43" i="7"/>
  <c r="H49" i="7"/>
  <c r="H48" i="7"/>
  <c r="H73" i="7"/>
  <c r="H47" i="7"/>
  <c r="H75" i="6"/>
  <c r="G94" i="4"/>
  <c r="G94" i="3"/>
  <c r="G69" i="4"/>
  <c r="H51" i="4"/>
  <c r="H69" i="4" s="1"/>
  <c r="H41" i="5"/>
  <c r="H51" i="5" s="1"/>
  <c r="H77" i="7"/>
  <c r="I59" i="3"/>
  <c r="H59" i="5"/>
  <c r="H64" i="5" s="1"/>
  <c r="H70" i="5" s="1"/>
  <c r="H59" i="3"/>
  <c r="H64" i="3" s="1"/>
  <c r="H70" i="3" s="1"/>
  <c r="H59" i="6"/>
  <c r="H63" i="6" s="1"/>
  <c r="H69" i="6" s="1"/>
  <c r="H59" i="4"/>
  <c r="H64" i="4" s="1"/>
  <c r="H70" i="4" s="1"/>
  <c r="H71" i="4" s="1"/>
  <c r="H59" i="7"/>
  <c r="I41" i="3"/>
  <c r="D32" i="9"/>
  <c r="C32" i="9"/>
  <c r="B32" i="9"/>
  <c r="F128" i="7"/>
  <c r="B33" i="9"/>
  <c r="D33" i="9"/>
  <c r="C33" i="9"/>
  <c r="I51" i="3"/>
  <c r="I69" i="3" s="1"/>
  <c r="G69" i="3"/>
  <c r="G76" i="6"/>
  <c r="H76" i="6" s="1"/>
  <c r="G77" i="4"/>
  <c r="H77" i="4" s="1"/>
  <c r="G76" i="7"/>
  <c r="H76" i="7" s="1"/>
  <c r="G77" i="5"/>
  <c r="G77" i="3"/>
  <c r="D29" i="9"/>
  <c r="C29" i="9"/>
  <c r="B29" i="9"/>
  <c r="H51" i="7"/>
  <c r="H44" i="6"/>
  <c r="H43" i="6"/>
  <c r="H50" i="6"/>
  <c r="H49" i="6"/>
  <c r="H48" i="6"/>
  <c r="H73" i="6"/>
  <c r="H77" i="6" s="1"/>
  <c r="H47" i="6"/>
  <c r="H46" i="6"/>
  <c r="G79" i="4"/>
  <c r="G78" i="7"/>
  <c r="H78" i="7" s="1"/>
  <c r="G79" i="3"/>
  <c r="G79" i="5"/>
  <c r="G78" i="6"/>
  <c r="H78" i="6" s="1"/>
  <c r="D31" i="9"/>
  <c r="C31" i="9"/>
  <c r="B31" i="9"/>
  <c r="D30" i="9"/>
  <c r="C30" i="9"/>
  <c r="B30" i="9"/>
  <c r="D28" i="9"/>
  <c r="C28" i="9"/>
  <c r="B28" i="9"/>
  <c r="B35" i="9" s="1"/>
  <c r="I71" i="3"/>
  <c r="H63" i="7"/>
  <c r="H69" i="7" s="1"/>
  <c r="H44" i="4"/>
  <c r="H74" i="4"/>
  <c r="H76" i="4" s="1"/>
  <c r="H48" i="4"/>
  <c r="H43" i="4"/>
  <c r="H50" i="4"/>
  <c r="H49" i="4"/>
  <c r="H47" i="4"/>
  <c r="H46" i="4"/>
  <c r="G69" i="5"/>
  <c r="F128" i="6"/>
  <c r="H75" i="7"/>
  <c r="G94" i="5"/>
  <c r="H45" i="6"/>
  <c r="G93" i="7"/>
  <c r="H78" i="4"/>
  <c r="F129" i="4"/>
  <c r="H51" i="6"/>
  <c r="G68" i="6"/>
  <c r="H136" i="4" l="1"/>
  <c r="H81" i="4"/>
  <c r="H137" i="4" s="1"/>
  <c r="H69" i="5"/>
  <c r="H71" i="5" s="1"/>
  <c r="H87" i="5"/>
  <c r="I46" i="3"/>
  <c r="I74" i="3"/>
  <c r="I50" i="3"/>
  <c r="I44" i="3"/>
  <c r="I49" i="3"/>
  <c r="I48" i="3"/>
  <c r="I43" i="3"/>
  <c r="I47" i="3"/>
  <c r="I45" i="3"/>
  <c r="H87" i="4"/>
  <c r="H79" i="5"/>
  <c r="H68" i="7"/>
  <c r="H70" i="7" s="1"/>
  <c r="H86" i="7"/>
  <c r="I136" i="3"/>
  <c r="H49" i="5"/>
  <c r="H74" i="5"/>
  <c r="H77" i="5" s="1"/>
  <c r="H48" i="5"/>
  <c r="H47" i="5"/>
  <c r="H46" i="5"/>
  <c r="H44" i="5"/>
  <c r="H43" i="5"/>
  <c r="H50" i="5"/>
  <c r="H45" i="5"/>
  <c r="H79" i="4"/>
  <c r="H68" i="6"/>
  <c r="H70" i="6" s="1"/>
  <c r="H86" i="6"/>
  <c r="C35" i="9"/>
  <c r="H80" i="7"/>
  <c r="H135" i="7" s="1"/>
  <c r="D35" i="9"/>
  <c r="H80" i="6"/>
  <c r="H135" i="6" s="1"/>
  <c r="H47" i="3"/>
  <c r="H46" i="3"/>
  <c r="H74" i="3"/>
  <c r="H49" i="3"/>
  <c r="H50" i="3"/>
  <c r="H44" i="3"/>
  <c r="H48" i="3"/>
  <c r="H43" i="3"/>
  <c r="H45" i="3"/>
  <c r="H51" i="3"/>
  <c r="I76" i="3" l="1"/>
  <c r="I78" i="3"/>
  <c r="I77" i="3"/>
  <c r="H76" i="3"/>
  <c r="H78" i="3"/>
  <c r="H134" i="7"/>
  <c r="H84" i="7"/>
  <c r="H77" i="3"/>
  <c r="H69" i="3"/>
  <c r="H71" i="3" s="1"/>
  <c r="I87" i="3"/>
  <c r="H87" i="3"/>
  <c r="H78" i="5"/>
  <c r="H76" i="5"/>
  <c r="H81" i="5" s="1"/>
  <c r="H137" i="5" s="1"/>
  <c r="H136" i="5"/>
  <c r="H85" i="5"/>
  <c r="H79" i="3"/>
  <c r="H85" i="4"/>
  <c r="H134" i="6"/>
  <c r="H84" i="6"/>
  <c r="I79" i="3"/>
  <c r="H93" i="4" l="1"/>
  <c r="H89" i="4"/>
  <c r="H90" i="4"/>
  <c r="H92" i="4"/>
  <c r="H88" i="4"/>
  <c r="H91" i="4"/>
  <c r="H89" i="7"/>
  <c r="H88" i="7"/>
  <c r="H91" i="7"/>
  <c r="H87" i="7"/>
  <c r="H93" i="7" s="1"/>
  <c r="H101" i="7" s="1"/>
  <c r="H103" i="7" s="1"/>
  <c r="H93" i="5"/>
  <c r="H92" i="5"/>
  <c r="H88" i="5"/>
  <c r="H89" i="5"/>
  <c r="H91" i="5"/>
  <c r="H90" i="5"/>
  <c r="H81" i="3"/>
  <c r="H137" i="3" s="1"/>
  <c r="H87" i="6"/>
  <c r="H88" i="6"/>
  <c r="H90" i="6"/>
  <c r="H91" i="6"/>
  <c r="H89" i="6"/>
  <c r="I81" i="3"/>
  <c r="H136" i="3"/>
  <c r="H136" i="7" l="1"/>
  <c r="H114" i="7"/>
  <c r="H93" i="6"/>
  <c r="H101" i="6" s="1"/>
  <c r="H103" i="6" s="1"/>
  <c r="H85" i="3"/>
  <c r="H94" i="4"/>
  <c r="H102" i="4" s="1"/>
  <c r="H104" i="4" s="1"/>
  <c r="I137" i="3"/>
  <c r="I85" i="3"/>
  <c r="H94" i="5"/>
  <c r="H102" i="5" s="1"/>
  <c r="H104" i="5" s="1"/>
  <c r="H138" i="5" l="1"/>
  <c r="H115" i="5"/>
  <c r="I93" i="3"/>
  <c r="I89" i="3"/>
  <c r="I88" i="3"/>
  <c r="I92" i="3"/>
  <c r="I91" i="3"/>
  <c r="I90" i="3"/>
  <c r="H138" i="4"/>
  <c r="H115" i="4"/>
  <c r="H93" i="3"/>
  <c r="H88" i="3"/>
  <c r="H92" i="3"/>
  <c r="H89" i="3"/>
  <c r="H91" i="3"/>
  <c r="H90" i="3"/>
  <c r="H136" i="6"/>
  <c r="H114" i="6"/>
  <c r="H108" i="7"/>
  <c r="H111" i="7" s="1"/>
  <c r="H137" i="7" s="1"/>
  <c r="H138" i="7" s="1"/>
  <c r="H118" i="7"/>
  <c r="H119" i="7" s="1"/>
  <c r="H129" i="7" s="1"/>
  <c r="H120" i="7" l="1"/>
  <c r="H139" i="7"/>
  <c r="H109" i="4"/>
  <c r="H112" i="4" s="1"/>
  <c r="H139" i="4" s="1"/>
  <c r="H119" i="4"/>
  <c r="H132" i="4" s="1"/>
  <c r="H140" i="4"/>
  <c r="H140" i="7"/>
  <c r="H108" i="6"/>
  <c r="H111" i="6" s="1"/>
  <c r="H137" i="6" s="1"/>
  <c r="H118" i="6"/>
  <c r="H119" i="6" s="1"/>
  <c r="H138" i="6"/>
  <c r="I94" i="3"/>
  <c r="I102" i="3" s="1"/>
  <c r="I104" i="3" s="1"/>
  <c r="H119" i="5"/>
  <c r="H132" i="5"/>
  <c r="H109" i="5"/>
  <c r="H112" i="5" s="1"/>
  <c r="H139" i="5" s="1"/>
  <c r="H140" i="5" s="1"/>
  <c r="H120" i="5"/>
  <c r="H130" i="5" s="1"/>
  <c r="H94" i="3"/>
  <c r="H102" i="3" s="1"/>
  <c r="H104" i="3" s="1"/>
  <c r="H129" i="6" l="1"/>
  <c r="H140" i="6"/>
  <c r="H121" i="5"/>
  <c r="H141" i="5"/>
  <c r="H138" i="3"/>
  <c r="H115" i="3"/>
  <c r="F34" i="8"/>
  <c r="G34" i="8" s="1"/>
  <c r="E78" i="8"/>
  <c r="G78" i="8" s="1"/>
  <c r="H142" i="5"/>
  <c r="F15" i="8" s="1"/>
  <c r="G15" i="8" s="1"/>
  <c r="H120" i="4"/>
  <c r="H142" i="4" s="1"/>
  <c r="E61" i="8" s="1"/>
  <c r="G61" i="8" s="1"/>
  <c r="I138" i="3"/>
  <c r="I115" i="3"/>
  <c r="D46" i="8" l="1"/>
  <c r="G46" i="8" s="1"/>
  <c r="I15" i="8"/>
  <c r="I109" i="3"/>
  <c r="I112" i="3" s="1"/>
  <c r="I139" i="3" s="1"/>
  <c r="I140" i="3" s="1"/>
  <c r="I119" i="3"/>
  <c r="I130" i="3" s="1"/>
  <c r="I120" i="3"/>
  <c r="D55" i="8"/>
  <c r="G55" i="8" s="1"/>
  <c r="I34" i="8"/>
  <c r="J34" i="8" s="1"/>
  <c r="H142" i="3"/>
  <c r="H132" i="3"/>
  <c r="H109" i="3"/>
  <c r="H112" i="3" s="1"/>
  <c r="H139" i="3" s="1"/>
  <c r="H119" i="3"/>
  <c r="H130" i="3" s="1"/>
  <c r="H120" i="3"/>
  <c r="H140" i="3"/>
  <c r="H130" i="4"/>
  <c r="E76" i="8"/>
  <c r="G76" i="8" s="1"/>
  <c r="G80" i="8" s="1"/>
  <c r="F29" i="8"/>
  <c r="G29" i="8" s="1"/>
  <c r="H139" i="6"/>
  <c r="H120" i="6"/>
  <c r="H141" i="3" l="1"/>
  <c r="H121" i="3"/>
  <c r="I141" i="3"/>
  <c r="I121" i="3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I29" i="8"/>
  <c r="J29" i="8" s="1"/>
  <c r="D54" i="8"/>
  <c r="G54" i="8" s="1"/>
  <c r="H141" i="4"/>
  <c r="H121" i="4"/>
  <c r="I142" i="3"/>
  <c r="H144" i="3" s="1"/>
  <c r="I13" i="8" s="1"/>
  <c r="G53" i="8" s="1"/>
  <c r="D47" i="8" l="1"/>
  <c r="G47" i="8" s="1"/>
  <c r="I19" i="8"/>
  <c r="I10" i="8"/>
  <c r="D42" i="8"/>
  <c r="G42" i="8" s="1"/>
  <c r="D50" i="8"/>
  <c r="G50" i="8" s="1"/>
  <c r="I22" i="8"/>
  <c r="I14" i="8"/>
  <c r="D45" i="8"/>
  <c r="G45" i="8" s="1"/>
  <c r="D40" i="8"/>
  <c r="G40" i="8" s="1"/>
  <c r="I8" i="8"/>
  <c r="D43" i="8"/>
  <c r="G43" i="8" s="1"/>
  <c r="I11" i="8"/>
  <c r="D48" i="8"/>
  <c r="G48" i="8" s="1"/>
  <c r="I20" i="8"/>
  <c r="D41" i="8"/>
  <c r="G41" i="8" s="1"/>
  <c r="I9" i="8"/>
  <c r="D51" i="8"/>
  <c r="G51" i="8" s="1"/>
  <c r="I23" i="8"/>
  <c r="I12" i="8"/>
  <c r="D44" i="8"/>
  <c r="G44" i="8" s="1"/>
  <c r="D49" i="8"/>
  <c r="G49" i="8" s="1"/>
  <c r="I21" i="8"/>
  <c r="D52" i="8"/>
  <c r="G52" i="8" s="1"/>
  <c r="I24" i="8"/>
  <c r="D39" i="8"/>
  <c r="G39" i="8" s="1"/>
  <c r="I7" i="8"/>
  <c r="J15" i="8" l="1"/>
  <c r="J24" i="8"/>
  <c r="G56" i="8"/>
  <c r="G83" i="8" s="1"/>
  <c r="G92" i="8" s="1"/>
  <c r="G95" i="8" s="1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E014CC14-7FC7-445F-A93A-7E3D53BAF423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739D987-AB4F-4F47-894E-76F6C3F7742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2EDDD36-E4B4-4F71-8014-1304546F235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D465DE0-EF68-4159-90C5-23C2BF33CF3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406FB876-BD08-4068-9CA6-7BD37CAB1E5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D2C4283-749C-46B3-92E2-5DD552CE9CD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69A2577-8454-4EAA-A147-43220D44327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<sst xmlns="http://schemas.openxmlformats.org/spreadsheetml/2006/main" count="1664" uniqueCount="485">
  <si>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</si>
  <si>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</si>
  <si>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</si>
  <si>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Mogi Guaçu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</si>
  <si>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</si>
  <si>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</si>
  <si>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</si>
  <si>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</si>
  <si>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</si>
  <si>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ARF/Mogi Guaçu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</si>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</sst>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EB917CE4-E064-4516-96E7-6D755B9DDA0E}"/>
    <cellStyle name="Excel Built-in Percent" xfId="4" xr:uid="{7684C787-BCBC-4A53-B734-73EBB8F4BAF6}"/>
    <cellStyle name="Excel Built-in Percent 2" xfId="6" xr:uid="{AB52E0C6-7FEF-4CE0-9E50-3739DA84438E}"/>
    <cellStyle name="Excel_BuiltIn_Currency" xfId="5" xr:uid="{06858328-CA16-4DE6-A396-E340F9E7C73E}"/>
    <cellStyle name="Moeda" xfId="2" builtinId="4"/>
    <cellStyle name="Moeda_Plan1_1_Limpeza2011- Planilhas" xfId="8" xr:uid="{AA5353EF-35F8-4511-9098-A41B2345BE97}"/>
    <cellStyle name="Normal" xfId="0" builtinId="0"/>
    <cellStyle name="Normal 2" xfId="10" xr:uid="{07F852BA-90F2-41B1-B978-56C3EF3C64BC}"/>
    <cellStyle name="Normal_Limpeza2011- Planilhas" xfId="7" xr:uid="{704DEC13-B0D8-467A-A9EE-A6A2C6C6652D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30A3C-47BF-42C2-BEAD-B42E67A8EB55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Mogi Guaçu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127.26359999999998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5.3</v>
      </c>
      <c r="E34" s="43">
        <f>B34*C34*D34</f>
        <v>230.29559999999998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Mogi Guaçu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117.92759999999998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5.3</v>
      </c>
      <c r="E37" s="43">
        <f>B37*C37*D37</f>
        <v>230.29559999999998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Mogi Guaçu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168.47639999999998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5.3</v>
      </c>
      <c r="E40" s="43">
        <f>B40*C40*D40</f>
        <v>230.29559999999998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Mogi Guaçu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117.35519999999998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5.3</v>
      </c>
      <c r="E43" s="43">
        <f>B43*C43*D43</f>
        <v>230.29559999999998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Mogi Guaçu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10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10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2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2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10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10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2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3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10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7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2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10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3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2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10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5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2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7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7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3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3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3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2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2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4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0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1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3</v>
      </c>
      <c r="G162" s="153">
        <v>1</v>
      </c>
      <c r="H162" s="130">
        <f t="shared" si="1"/>
        <v>176.91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</v>
      </c>
      <c r="G163" s="153">
        <v>1</v>
      </c>
      <c r="H163" s="130">
        <f t="shared" si="1"/>
        <v>53.2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2</v>
      </c>
      <c r="G166" s="153">
        <v>1</v>
      </c>
      <c r="H166" s="130">
        <f t="shared" si="1"/>
        <v>40.6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8</v>
      </c>
      <c r="G168" s="153">
        <v>24</v>
      </c>
      <c r="H168" s="130">
        <f t="shared" si="1"/>
        <v>7.7333333333333334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2</v>
      </c>
      <c r="G169" s="153">
        <v>24</v>
      </c>
      <c r="H169" s="130">
        <f t="shared" si="1"/>
        <v>2.64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8</v>
      </c>
      <c r="G170" s="153">
        <v>24</v>
      </c>
      <c r="H170" s="130">
        <f t="shared" si="1"/>
        <v>9.25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625.57333333333338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2829</v>
      </c>
      <c r="B178" s="161">
        <v>0.14000000000000001</v>
      </c>
      <c r="C178" s="162">
        <f>A178*B178</f>
        <v>396.06000000000006</v>
      </c>
      <c r="D178" s="163" t="s">
        <v>209</v>
      </c>
      <c r="E178" s="163"/>
      <c r="F178" s="163"/>
      <c r="G178" s="163"/>
      <c r="H178" s="164">
        <f>C178*2</f>
        <v>792.12000000000012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5</v>
      </c>
      <c r="B182" s="161">
        <v>47</v>
      </c>
      <c r="C182" s="162">
        <f>A182*B182</f>
        <v>235</v>
      </c>
      <c r="D182" s="163" t="s">
        <v>209</v>
      </c>
      <c r="E182" s="163"/>
      <c r="F182" s="163"/>
      <c r="G182" s="163"/>
      <c r="H182" s="164">
        <f>C182*2</f>
        <v>470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900</v>
      </c>
      <c r="B186" s="161">
        <v>0.38</v>
      </c>
      <c r="C186" s="162">
        <f>A186*B186</f>
        <v>342</v>
      </c>
      <c r="D186" s="163" t="s">
        <v>214</v>
      </c>
      <c r="E186" s="163"/>
      <c r="F186" s="163"/>
      <c r="G186" s="163"/>
      <c r="H186" s="164">
        <f>C186*6</f>
        <v>2052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4850.82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385E44A7-7A1E-4C06-812D-D9AE8425619D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C3B1FDCD-3B46-4F8F-99A1-CAE40F03929B}">
      <formula1>0</formula1>
      <formula2>0</formula2>
    </dataValidation>
    <dataValidation errorStyle="warning" allowBlank="1" showInputMessage="1" showErrorMessage="1" errorTitle="OK" error="Atingiu o valor desejado." sqref="B12 E12 E68:F72" xr:uid="{77867C1A-F489-47D5-851D-42B1EE60484A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6E504-DE5C-481F-AA0C-0B3788BB10C5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Mogi Guaçu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310</v>
      </c>
      <c r="C5" s="188">
        <v>1200</v>
      </c>
      <c r="D5" s="188"/>
      <c r="E5" s="188"/>
      <c r="F5" s="183">
        <f t="shared" ref="F5:F11" si="0">B5/C5</f>
        <v>0.25833333333333336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17</v>
      </c>
      <c r="C7" s="188">
        <v>2500</v>
      </c>
      <c r="D7" s="188"/>
      <c r="E7" s="188"/>
      <c r="F7" s="183">
        <f t="shared" si="0"/>
        <v>6.7999999999999996E-3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60</v>
      </c>
      <c r="C9" s="188">
        <v>1500</v>
      </c>
      <c r="D9" s="188"/>
      <c r="E9" s="188"/>
      <c r="F9" s="183">
        <f t="shared" si="0"/>
        <v>0.04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30</v>
      </c>
      <c r="C10" s="188">
        <v>300</v>
      </c>
      <c r="D10" s="188"/>
      <c r="E10" s="188"/>
      <c r="F10" s="183">
        <f t="shared" si="0"/>
        <v>0.1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Mogi Guaçu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200</v>
      </c>
      <c r="C13" s="188">
        <v>2700</v>
      </c>
      <c r="D13" s="188"/>
      <c r="E13" s="180"/>
      <c r="F13" s="195">
        <f t="shared" ref="F13:F18" si="1">B13/C13</f>
        <v>7.407407407407407E-2</v>
      </c>
    </row>
    <row r="14" spans="1:19" ht="31.7" customHeight="1">
      <c r="A14" s="196" t="s">
        <v>235</v>
      </c>
      <c r="B14" s="197">
        <v>370</v>
      </c>
      <c r="C14" s="198">
        <v>9000</v>
      </c>
      <c r="D14" s="198"/>
      <c r="E14" s="199"/>
      <c r="F14" s="200">
        <f t="shared" si="1"/>
        <v>4.1111111111111112E-2</v>
      </c>
    </row>
    <row r="15" spans="1:19" ht="31.7" customHeight="1">
      <c r="A15" s="196" t="s">
        <v>236</v>
      </c>
      <c r="B15" s="197">
        <v>1000</v>
      </c>
      <c r="C15" s="198">
        <v>2700</v>
      </c>
      <c r="D15" s="198"/>
      <c r="E15" s="199"/>
      <c r="F15" s="200">
        <f t="shared" si="1"/>
        <v>0.37037037037037035</v>
      </c>
    </row>
    <row r="16" spans="1:19" ht="31.7" customHeight="1">
      <c r="A16" s="196" t="s">
        <v>237</v>
      </c>
      <c r="B16" s="197">
        <v>842</v>
      </c>
      <c r="C16" s="198">
        <v>2700</v>
      </c>
      <c r="D16" s="198"/>
      <c r="E16" s="199"/>
      <c r="F16" s="200">
        <f t="shared" si="1"/>
        <v>0.31185185185185182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1.2025407407407407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1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Mogi Guaçu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62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1.3829870289200434E-2</v>
      </c>
      <c r="I29" s="194"/>
      <c r="J29" s="194"/>
    </row>
    <row r="30" spans="1:19" ht="27.25" customHeight="1">
      <c r="A30" s="30" t="s">
        <v>250</v>
      </c>
      <c r="B30" s="179">
        <v>37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8.2533096887163881E-3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2.2083179977916822E-2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BA9BF-1E1B-4C70-8BF7-7BAE09459BAC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Mogi Guaçu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987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Mogi Guaçu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Mogi Guaçu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Mogi Guaçu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Mogi Guaçu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127.26359999999998</v>
      </c>
      <c r="I54" s="257">
        <f>Licitante!I36</f>
        <v>117.92759999999998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1046.8436000000002</v>
      </c>
      <c r="I64" s="259">
        <f>SUM(I54:I63)</f>
        <v>1037.5075999999999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Mogi Guaçu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1046.8436000000002</v>
      </c>
      <c r="I70" s="260">
        <f t="shared" si="3"/>
        <v>1037.5075999999999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1945.7197454545458</v>
      </c>
      <c r="I71" s="259">
        <f t="shared" si="4"/>
        <v>2017.8332727272727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Mogi Guaçu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Mogi Guaçu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Mogi Guaçu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Mogi Guaçu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Mogi Guaçu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560.24791081505043</v>
      </c>
      <c r="I109" s="257">
        <f>I115*Licitante!H127</f>
        <v>595.10276094877065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630.46999414838376</v>
      </c>
      <c r="I112" s="259">
        <f t="shared" si="11"/>
        <v>665.32484428210398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Mogi Guaçu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4668.7325901254208</v>
      </c>
      <c r="I115" s="259">
        <f>(I32+I71+I81+I104+I108+I110+I111)/(1-Licitante!H127)</f>
        <v>4959.1896745730892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Mogi Guaçu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233.43662950627106</v>
      </c>
      <c r="I119" s="257">
        <f>G119*I115</f>
        <v>247.95948372865448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490.21692196316917</v>
      </c>
      <c r="I120" s="248">
        <f>G120*(I115+I119)</f>
        <v>520.71491583017439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752.78325053603476</v>
      </c>
      <c r="I121" s="292">
        <f>I130*F129</f>
        <v>799.61635222924212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Mogi Guaçu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6145.1693921308961</v>
      </c>
      <c r="I130" s="259">
        <f>(I115+I119+I120)/(1-F129)</f>
        <v>6527.4804263611604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5446.8546884796569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Mogi Guaçu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1945.7197454545458</v>
      </c>
      <c r="I136" s="257">
        <f>I71</f>
        <v>2017.8332727272727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630.46999414838376</v>
      </c>
      <c r="I139" s="257">
        <f>I112</f>
        <v>665.32484428210398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4668.7325901254217</v>
      </c>
      <c r="I140" s="248">
        <f t="shared" si="12"/>
        <v>4959.1896745730892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6145.1693921308961</v>
      </c>
      <c r="I141" s="257">
        <f t="shared" si="13"/>
        <v>6527.4804263611604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6145.17</v>
      </c>
      <c r="I142" s="300">
        <f>ROUND((I115+I119+I120)/(1-(F129)),2)</f>
        <v>6527.48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382.30999999999949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8F4D6-44CF-4CD4-B629-80F9E2656652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Mogi Guaçu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987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Mogi Guaçu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Mogi Guaçu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Mogi Guaçu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Mogi Guaçu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168.47639999999998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938.05640000000005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Mogi Guaçu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938.05640000000005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1477.3820872727274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Mogi Guaçu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Mogi Guaçu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Mogi Guaçu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Mogi Guaçu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Mogi Guaçu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382.44063953924496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452.66272287257829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Mogi Guaçu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3187.0053294937079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Mogi Guaçu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159.35026647468541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334.63555959683936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513.87056017862221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Mogi Guaçu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4194.8617157438548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3718.1728844093254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Mogi Guaçu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1477.3820872727274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452.66272287257829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3187.0053294937084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4194.8617157438548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4194.8599999999997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17485-E0F9-4C68-BC85-26BE29F91C66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Mogi Guaçu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987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Mogi Guaçu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Mogi Guaçu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Mogi Guaçu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Mogi Guaçu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127.26359999999998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1046.8436000000002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Mogi Guaçu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1046.8436000000002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2263.5613454545455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Mogi Guaçu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Mogi Guaçu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Mogi Guaçu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Mogi Guaçu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Mogi Guaçu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704.31528060113999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774.53736393447332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Mogi Guaçu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5869.2940050095003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Mogi Guaçu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293.464700250475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616.27587052599756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946.36095217524985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Mogi Guaçu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7725.3955279612237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6847.5096725110834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Mogi Guaçu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2263.5613454545455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774.53736393447332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5869.2940050095003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7725.3955279612237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7725.4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CA6AF-30F8-4EBC-89E6-2D8FADD36C22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Mogi Guaçu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99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Mogi Guaçu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Mogi Guaçu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Mogi Guaçu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Mogi Guaçu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117.35519999999998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1036.9351999999999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Mogi Guaçu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1036.9351999999999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2022.254629090909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Mogi Guaçu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Mogi Guaçu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Mogi Guaçu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Mogi Guaçu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Mogi Guaçu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598.07872426444908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668.30080759778241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Mogi Guaçu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4983.9893688704087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Mogi Guaçu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249.19946844352046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523.31888373139293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803.615037980686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Mogi Guaçu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6560.1227590260087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Mogi Guaçu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2022.254629090909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668.30080759778241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4983.9893688704087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6560.1227590260087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6560.12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7E3AF-656C-4B73-BE55-4CD972B6A32C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Mogi Guaçu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Mogi Guaçu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Mogi Guaçu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Mogi Guaçu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Mogi Guaçu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117.35519999999998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1036.9351999999999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Mogi Guaçu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1036.9351999999999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2317.8504578181819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Mogi Guaçu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Mogi Guaçu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Mogi Guaçu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Mogi Guaçu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Mogi Guaçu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730.60597647133795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800.82805980467128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Mogi Guaçu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6088.3831372611494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Mogi Guaçu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304.41915686305748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639.28022941242079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981.686734054971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Mogi Guaçu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8013.7692575915999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Mogi Guaçu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2317.8504578181819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800.82805980467128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6088.3831372611494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8013.7692575915999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8013.77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A7EAA-9E2A-4BF6-A209-E434F5F848F5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ARF/Mogi Guaçu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6145.17</v>
      </c>
      <c r="G7" s="349">
        <f>ROUND((1/C7)*F7,7)</f>
        <v>5.1209749999999996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6145.17</v>
      </c>
      <c r="G8" s="349">
        <f>ROUND((1/C8)*F8,7)</f>
        <v>5.1209749999999996</v>
      </c>
      <c r="H8" s="350">
        <f>IF('CALCULO SIMPLES'!B37 = "m2",'Áreas a serem limpas'!B5,0)</f>
        <v>310</v>
      </c>
      <c r="I8" s="351">
        <f t="shared" ref="I8:I14" si="0">G8*H8</f>
        <v>1587.5022499999998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6145.17</v>
      </c>
      <c r="G9" s="349">
        <f>ROUND((1/C9)*F9,7)</f>
        <v>13.655933299999999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6145.17</v>
      </c>
      <c r="G10" s="349">
        <f t="shared" ref="G10:G11" si="1">ROUND((1/C10)*F10,7)</f>
        <v>2.4580679999999999</v>
      </c>
      <c r="H10" s="350">
        <f>IF('CALCULO SIMPLES'!B37 = "m2",'Áreas a serem limpas'!B7,0)</f>
        <v>17</v>
      </c>
      <c r="I10" s="351">
        <f t="shared" si="0"/>
        <v>41.787155999999996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6145.17</v>
      </c>
      <c r="G11" s="349">
        <f t="shared" si="1"/>
        <v>3.4139832999999999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6145.17</v>
      </c>
      <c r="G12" s="349">
        <f>ROUND((1/C12)*F12,7)</f>
        <v>4.0967799999999999</v>
      </c>
      <c r="H12" s="350">
        <f>IF('CALCULO SIMPLES'!B37 = "m2",'Áreas a serem limpas'!B9,0)</f>
        <v>60</v>
      </c>
      <c r="I12" s="351">
        <f t="shared" si="0"/>
        <v>245.80679999999998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382.30999999999949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6145.17</v>
      </c>
      <c r="G14" s="349">
        <f>ROUND((1/C14)*F14,7)</f>
        <v>20.483899999999998</v>
      </c>
      <c r="H14" s="350">
        <f>IF('CALCULO SIMPLES'!B37 = "m2",'Áreas a serem limpas'!B10,0)</f>
        <v>30</v>
      </c>
      <c r="I14" s="351">
        <f t="shared" si="0"/>
        <v>614.51699999999994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7725.4</v>
      </c>
      <c r="G15" s="349">
        <f>ROUND((1/C15)*F15,7)</f>
        <v>25.751333299999999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2871.9232059999995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ARF/Mogi Guaçu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6145.17</v>
      </c>
      <c r="G19" s="362">
        <f>ROUND((1/C19)*F19,7)</f>
        <v>2.2759889000000002</v>
      </c>
      <c r="H19" s="363">
        <f>IF('CALCULO SIMPLES'!B37 = "m2",'Áreas a serem limpas'!B13,0)</f>
        <v>200</v>
      </c>
      <c r="I19" s="364">
        <f>G19*H19</f>
        <v>455.19778000000002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6145.17</v>
      </c>
      <c r="G20" s="362">
        <f t="shared" ref="G20:G22" si="2">ROUND((1/C20)*F20,7)</f>
        <v>0.68279670000000003</v>
      </c>
      <c r="H20" s="363">
        <f>IF('CALCULO SIMPLES'!B37 = "m2",'Áreas a serem limpas'!B14,0)</f>
        <v>370</v>
      </c>
      <c r="I20" s="364">
        <f t="shared" ref="I20:I22" si="3">G20*H20</f>
        <v>252.63477900000001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6145.17</v>
      </c>
      <c r="G21" s="362">
        <f t="shared" si="2"/>
        <v>2.2759889000000002</v>
      </c>
      <c r="H21" s="363">
        <f>IF('CALCULO SIMPLES'!B37 = "m2",'Áreas a serem limpas'!B15,0)</f>
        <v>1000</v>
      </c>
      <c r="I21" s="364">
        <f t="shared" si="3"/>
        <v>2275.9889000000003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6145.17</v>
      </c>
      <c r="G22" s="362">
        <f t="shared" si="2"/>
        <v>2.2759889000000002</v>
      </c>
      <c r="H22" s="363">
        <f>IF('CALCULO SIMPLES'!B37 = "m2",'Áreas a serem limpas'!B16,0)</f>
        <v>842</v>
      </c>
      <c r="I22" s="364">
        <f t="shared" si="3"/>
        <v>1916.3826538000001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6145.17</v>
      </c>
      <c r="G23" s="362">
        <f>ROUND((1/C23)*F23,7)</f>
        <v>2.2759889000000002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6145.17</v>
      </c>
      <c r="G24" s="362">
        <f>ROUND((1/C24)*F24,7)</f>
        <v>6.1451699999999998E-2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4900.2041128000001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ARF/Mogi Guaçu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6560.12</v>
      </c>
      <c r="G29" s="379">
        <f>ROUND(F29*E29,7)</f>
        <v>1.4635628000000001</v>
      </c>
      <c r="H29" s="380">
        <f>IF('CALCULO SIMPLES'!B37 = "m2",'Áreas a serem limpas'!B29+'Áreas a serem limpas'!B30,0)</f>
        <v>99</v>
      </c>
      <c r="I29" s="381">
        <f>G29*H29</f>
        <v>144.89271719999999</v>
      </c>
      <c r="J29" s="381">
        <f>I29</f>
        <v>144.89271719999999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ARF/Mogi Guaçu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8013.77</v>
      </c>
      <c r="G34" s="362">
        <f>F34*E34</f>
        <v>0.35340725700000003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7917.0200359999999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ARF/Mogi Guaçu</v>
      </c>
      <c r="B39" s="398" t="s">
        <v>222</v>
      </c>
      <c r="C39" s="387" t="s">
        <v>225</v>
      </c>
      <c r="D39" s="399">
        <f t="shared" ref="D39:D44" si="4">G7</f>
        <v>5.1209749999999996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5.1209749999999996</v>
      </c>
      <c r="E40" s="400"/>
      <c r="F40" s="388">
        <f t="shared" si="5"/>
        <v>310</v>
      </c>
      <c r="G40" s="401">
        <f t="shared" si="6"/>
        <v>1587.5022499999998</v>
      </c>
    </row>
    <row r="41" spans="1:12" ht="27.4" customHeight="1">
      <c r="A41" s="403"/>
      <c r="B41" s="403"/>
      <c r="C41" s="387" t="s">
        <v>397</v>
      </c>
      <c r="D41" s="399">
        <f t="shared" si="4"/>
        <v>13.655933299999999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2.4580679999999999</v>
      </c>
      <c r="E42" s="400"/>
      <c r="F42" s="388">
        <f t="shared" si="5"/>
        <v>17</v>
      </c>
      <c r="G42" s="401">
        <f t="shared" si="6"/>
        <v>41.787155999999996</v>
      </c>
    </row>
    <row r="43" spans="1:12" ht="27.4" customHeight="1">
      <c r="A43" s="403"/>
      <c r="B43" s="403"/>
      <c r="C43" s="387" t="s">
        <v>229</v>
      </c>
      <c r="D43" s="399">
        <f t="shared" si="4"/>
        <v>3.4139832999999999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4.0967799999999999</v>
      </c>
      <c r="E44" s="400"/>
      <c r="F44" s="388">
        <f t="shared" si="5"/>
        <v>60</v>
      </c>
      <c r="G44" s="401">
        <f t="shared" si="6"/>
        <v>245.80679999999998</v>
      </c>
    </row>
    <row r="45" spans="1:12" ht="31" customHeight="1">
      <c r="A45" s="403"/>
      <c r="B45" s="403"/>
      <c r="C45" s="387" t="s">
        <v>399</v>
      </c>
      <c r="D45" s="399">
        <f>G14</f>
        <v>20.483899999999998</v>
      </c>
      <c r="E45" s="400"/>
      <c r="F45" s="388">
        <f>H14</f>
        <v>30</v>
      </c>
      <c r="G45" s="401">
        <f t="shared" si="6"/>
        <v>614.51699999999994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25.751333299999999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2.2759889000000002</v>
      </c>
      <c r="E47" s="400"/>
      <c r="F47" s="388">
        <f t="shared" ref="F47:F52" si="8">H19</f>
        <v>200</v>
      </c>
      <c r="G47" s="401">
        <f t="shared" si="6"/>
        <v>455.19778000000002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0.68279670000000003</v>
      </c>
      <c r="E48" s="400"/>
      <c r="F48" s="388">
        <f t="shared" si="8"/>
        <v>370</v>
      </c>
      <c r="G48" s="401">
        <f t="shared" si="6"/>
        <v>252.63477900000001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2.2759889000000002</v>
      </c>
      <c r="E49" s="400"/>
      <c r="F49" s="388">
        <f t="shared" si="8"/>
        <v>1000</v>
      </c>
      <c r="G49" s="401">
        <f t="shared" si="6"/>
        <v>2275.9889000000003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2.2759889000000002</v>
      </c>
      <c r="E50" s="400"/>
      <c r="F50" s="388">
        <f t="shared" si="8"/>
        <v>842</v>
      </c>
      <c r="G50" s="401">
        <f t="shared" si="6"/>
        <v>1916.3826538000001</v>
      </c>
    </row>
    <row r="51" spans="1:10" ht="27.4" customHeight="1">
      <c r="A51" s="403"/>
      <c r="B51" s="403"/>
      <c r="C51" s="387" t="s">
        <v>238</v>
      </c>
      <c r="D51" s="399">
        <f t="shared" si="7"/>
        <v>2.2759889000000002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6.1451699999999998E-2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382.30999999999949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1.4635628000000001</v>
      </c>
      <c r="E54" s="400"/>
      <c r="F54" s="388">
        <f>H29</f>
        <v>99</v>
      </c>
      <c r="G54" s="401">
        <f>D54*F54</f>
        <v>144.89271719999999</v>
      </c>
    </row>
    <row r="55" spans="1:10" ht="28.4" customHeight="1">
      <c r="A55" s="403"/>
      <c r="B55" s="406"/>
      <c r="C55" s="387" t="s">
        <v>432</v>
      </c>
      <c r="D55" s="411">
        <f>G34</f>
        <v>0.35340725700000003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ARF/Mogi Guaçu</v>
      </c>
      <c r="E56" s="341"/>
      <c r="F56" s="342"/>
      <c r="G56" s="412">
        <f>SUM(G39:G55)</f>
        <v>7917.0200360000008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4194.8599999999997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310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17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60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30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200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370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1000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842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62</v>
      </c>
      <c r="D76" s="423" t="s">
        <v>442</v>
      </c>
      <c r="E76" s="424">
        <f>'Limpador de vidros sem risco- D'!H140</f>
        <v>6560.12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37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8013.77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2928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7917.0200360000008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625.57333333333338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404.23499999999996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8946.8283693333342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214723.88086400001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7D6A2-E4DB-40A8-B50F-D79206E50504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8F2A16F4-05B2-4133-A588-54D75E46D509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C67243E4-AC0A-449F-BE72-7A480822D2F0}"/>
</file>

<file path=customXml/itemProps2.xml><?xml version="1.0" encoding="utf-8"?>
<ds:datastoreItem xmlns:ds="http://schemas.openxmlformats.org/officeDocument/2006/customXml" ds:itemID="{EA1823E8-4570-445E-9EC1-12053490B921}"/>
</file>

<file path=customXml/itemProps3.xml><?xml version="1.0" encoding="utf-8"?>
<ds:datastoreItem xmlns:ds="http://schemas.openxmlformats.org/officeDocument/2006/customXml" ds:itemID="{47977269-E3E8-4D44-9E61-30395991A7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2025-11-24T11:52:35Z</dcterms:created>
  <dcterms:modified xsi:type="dcterms:W3CDTF">2025-11-24T11:52:35Z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